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Other computers\Radhika\AIF PMS\Master Folder - Mail merge - PMS\Website Details\New folder\"/>
    </mc:Choice>
  </mc:AlternateContent>
  <xr:revisionPtr revIDLastSave="0" documentId="13_ncr:1_{BE1CB8F6-D9DC-42E6-8DEE-4EB57307ACCB}" xr6:coauthVersionLast="47" xr6:coauthVersionMax="47" xr10:uidLastSave="{00000000-0000-0000-0000-000000000000}"/>
  <bookViews>
    <workbookView xWindow="-24120" yWindow="1155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K18" i="1"/>
  <c r="I18" i="1"/>
  <c r="G18" i="1"/>
  <c r="E18" i="1"/>
  <c r="E17" i="1"/>
  <c r="E16" i="1"/>
  <c r="E11" i="1"/>
  <c r="E10" i="1"/>
  <c r="E12" i="1" l="1"/>
  <c r="E14" i="1" l="1"/>
  <c r="E19" i="1" l="1"/>
  <c r="E21" i="1" s="1"/>
  <c r="G10" i="1" s="1"/>
  <c r="E22" i="1" l="1"/>
  <c r="G11" i="1" l="1"/>
  <c r="G12" i="1" s="1"/>
  <c r="G14" i="1" l="1"/>
  <c r="G16" i="1" l="1"/>
  <c r="G17" i="1"/>
  <c r="G19" i="1" l="1"/>
  <c r="G21" i="1" s="1"/>
  <c r="I10" i="1" l="1"/>
  <c r="G22" i="1"/>
  <c r="I11" i="1" l="1"/>
  <c r="I12" i="1" s="1"/>
  <c r="I14" i="1" l="1"/>
  <c r="I16" i="1" l="1"/>
  <c r="I17" i="1"/>
  <c r="I19" i="1" s="1"/>
  <c r="I21" i="1" s="1"/>
  <c r="I22" i="1" l="1"/>
  <c r="K10" i="1"/>
  <c r="K11" i="1" l="1"/>
  <c r="K12" i="1" s="1"/>
  <c r="K14" i="1" l="1"/>
  <c r="K17" i="1" s="1"/>
  <c r="K16" i="1" l="1"/>
  <c r="K19" i="1" l="1"/>
  <c r="K21" i="1" s="1"/>
  <c r="M10" i="1" s="1"/>
  <c r="M11" i="1" s="1"/>
  <c r="M12" i="1" s="1"/>
  <c r="K22" i="1" l="1"/>
  <c r="M14" i="1"/>
  <c r="M16" i="1" l="1"/>
  <c r="M17" i="1"/>
  <c r="M19" i="1" l="1"/>
  <c r="M21" i="1" s="1"/>
  <c r="M22" i="1" s="1"/>
</calcChain>
</file>

<file path=xl/sharedStrings.xml><?xml version="1.0" encoding="utf-8"?>
<sst xmlns="http://schemas.openxmlformats.org/spreadsheetml/2006/main" count="53" uniqueCount="48">
  <si>
    <t>Variables can be changed</t>
  </si>
  <si>
    <t>Assumptions</t>
  </si>
  <si>
    <t>Capital Contribution (Rs.)</t>
  </si>
  <si>
    <t>a</t>
  </si>
  <si>
    <t>Management Fee (%age per annum)</t>
  </si>
  <si>
    <t>b</t>
  </si>
  <si>
    <t>Other Expenses (%age per annum)</t>
  </si>
  <si>
    <t>c</t>
  </si>
  <si>
    <t>Brokerage and Transaction cost</t>
  </si>
  <si>
    <t>d</t>
  </si>
  <si>
    <t>Fees</t>
  </si>
  <si>
    <t>Yr 1</t>
  </si>
  <si>
    <t>Yr 2</t>
  </si>
  <si>
    <t>Yr 3</t>
  </si>
  <si>
    <t>Yr 4</t>
  </si>
  <si>
    <t>Yr 5</t>
  </si>
  <si>
    <t>Gain / (Loss)</t>
  </si>
  <si>
    <t xml:space="preserve">Capital Contributed /Assets under Management </t>
  </si>
  <si>
    <t>i</t>
  </si>
  <si>
    <t>i = a</t>
  </si>
  <si>
    <t xml:space="preserve">Gain / (Loss) on Investment based on the Scenario </t>
  </si>
  <si>
    <t>ii</t>
  </si>
  <si>
    <t>ii= i*Scenario</t>
  </si>
  <si>
    <t xml:space="preserve">Gross Value of the Portfolio at the end of the year </t>
  </si>
  <si>
    <t>iii</t>
  </si>
  <si>
    <t>iii= I + ii</t>
  </si>
  <si>
    <t xml:space="preserve">Daily Weighted Average assets under management </t>
  </si>
  <si>
    <t>iv</t>
  </si>
  <si>
    <t>iv= (i + iii) / 2</t>
  </si>
  <si>
    <t>Other Expense</t>
  </si>
  <si>
    <t>v</t>
  </si>
  <si>
    <t>v= iv x c</t>
  </si>
  <si>
    <t>vi</t>
  </si>
  <si>
    <t>vi= iv x d</t>
  </si>
  <si>
    <t xml:space="preserve">Management Fees </t>
  </si>
  <si>
    <t>vii</t>
  </si>
  <si>
    <t>vii = (iv + v + vi) x b</t>
  </si>
  <si>
    <t>Total charges during the year (Sum of v, vi and vii)</t>
  </si>
  <si>
    <t>viii</t>
  </si>
  <si>
    <t>viii = v + vi + vii</t>
  </si>
  <si>
    <t>Net value of the Portfolio at the end of the year after all fees and expenses</t>
  </si>
  <si>
    <t>ix</t>
  </si>
  <si>
    <t>ix = iii + viii</t>
  </si>
  <si>
    <t xml:space="preserve">% Portfolio Return </t>
  </si>
  <si>
    <t>x</t>
  </si>
  <si>
    <t>x = ((ix - i) / i) %</t>
  </si>
  <si>
    <t xml:space="preserve">Notes: </t>
  </si>
  <si>
    <t>This is only a generic format for illustration, each portfolio manager can add numbers and method's of calculation as per the terms and conditions of the PMS agreement and as permitted under SEBI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</si>
</sst>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[Red]\-#,##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vertical="center"/>
    </xf>
    <xf numFmtId="10" fontId="2" fillId="3" borderId="6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9" fontId="3" fillId="2" borderId="12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9" fontId="3" fillId="2" borderId="13" xfId="0" applyNumberFormat="1" applyFont="1" applyFill="1" applyBorder="1" applyAlignment="1">
      <alignment horizontal="left" vertical="center"/>
    </xf>
    <xf numFmtId="9" fontId="3" fillId="2" borderId="14" xfId="0" applyNumberFormat="1" applyFont="1" applyFill="1" applyBorder="1" applyAlignment="1">
      <alignment horizontal="left" vertical="center"/>
    </xf>
    <xf numFmtId="0" fontId="0" fillId="0" borderId="6" xfId="0" quotePrefix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8" xfId="0" applyFont="1" applyBorder="1"/>
    <xf numFmtId="164" fontId="0" fillId="0" borderId="6" xfId="0" applyNumberForma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5" xfId="0" applyFont="1" applyBorder="1"/>
    <xf numFmtId="165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0" fontId="5" fillId="0" borderId="18" xfId="0" applyFont="1" applyBorder="1" applyAlignment="1">
      <alignment vertical="center" wrapText="1"/>
    </xf>
    <xf numFmtId="0" fontId="6" fillId="0" borderId="19" xfId="0" applyFont="1" applyBorder="1"/>
    <xf numFmtId="0" fontId="6" fillId="0" borderId="20" xfId="0" applyFont="1" applyBorder="1"/>
    <xf numFmtId="0" fontId="2" fillId="0" borderId="22" xfId="0" applyFont="1" applyBorder="1" applyAlignment="1">
      <alignment vertical="center" wrapText="1"/>
    </xf>
    <xf numFmtId="0" fontId="4" fillId="0" borderId="22" xfId="0" applyFont="1" applyBorder="1"/>
    <xf numFmtId="0" fontId="4" fillId="0" borderId="23" xfId="0" applyFont="1" applyBorder="1"/>
    <xf numFmtId="10" fontId="2" fillId="0" borderId="8" xfId="0" applyNumberFormat="1" applyFont="1" applyBorder="1" applyAlignment="1">
      <alignment horizontal="right" vertical="center"/>
    </xf>
    <xf numFmtId="10" fontId="2" fillId="0" borderId="16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7" workbookViewId="0">
      <selection activeCell="M19" sqref="M19:N19"/>
    </sheetView>
  </sheetViews>
  <sheetFormatPr defaultRowHeight="14.5" x14ac:dyDescent="0.35"/>
  <cols>
    <col min="2" max="2" width="27.81640625" customWidth="1"/>
    <col min="4" max="4" width="25.1796875" customWidth="1"/>
  </cols>
  <sheetData>
    <row r="1" spans="1:14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x14ac:dyDescent="0.35">
      <c r="A2" s="6"/>
      <c r="B2" s="7" t="s">
        <v>1</v>
      </c>
      <c r="C2" s="8"/>
      <c r="D2" s="7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x14ac:dyDescent="0.35">
      <c r="A3" s="6"/>
      <c r="B3" s="11" t="s">
        <v>2</v>
      </c>
      <c r="C3" s="12" t="s">
        <v>3</v>
      </c>
      <c r="D3" s="13">
        <v>5000000</v>
      </c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29" x14ac:dyDescent="0.35">
      <c r="A4" s="6"/>
      <c r="B4" s="11" t="s">
        <v>4</v>
      </c>
      <c r="C4" s="12" t="s">
        <v>5</v>
      </c>
      <c r="D4" s="14">
        <v>0.01</v>
      </c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29" x14ac:dyDescent="0.35">
      <c r="A5" s="6"/>
      <c r="B5" s="11" t="s">
        <v>6</v>
      </c>
      <c r="C5" s="12" t="s">
        <v>7</v>
      </c>
      <c r="D5" s="14">
        <v>5.0000000000000001E-3</v>
      </c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x14ac:dyDescent="0.35">
      <c r="A6" s="6"/>
      <c r="B6" s="11" t="s">
        <v>8</v>
      </c>
      <c r="C6" s="12" t="s">
        <v>9</v>
      </c>
      <c r="D6" s="14">
        <v>2E-3</v>
      </c>
      <c r="E6" s="9"/>
      <c r="F6" s="9"/>
      <c r="G6" s="9"/>
      <c r="H6" s="9"/>
      <c r="I6" s="9"/>
      <c r="J6" s="9"/>
      <c r="K6" s="9"/>
      <c r="L6" s="9"/>
      <c r="M6" s="9"/>
      <c r="N6" s="15"/>
    </row>
    <row r="7" spans="1:14" ht="15" thickBot="1" x14ac:dyDescent="0.4">
      <c r="A7" s="6"/>
      <c r="B7" s="16"/>
      <c r="C7" s="17"/>
      <c r="D7" s="16"/>
      <c r="E7" s="18"/>
      <c r="F7" s="9"/>
      <c r="G7" s="9"/>
      <c r="H7" s="9"/>
      <c r="I7" s="9"/>
      <c r="J7" s="9"/>
      <c r="K7" s="9"/>
      <c r="L7" s="9"/>
      <c r="M7" s="9"/>
      <c r="N7" s="15"/>
    </row>
    <row r="8" spans="1:14" ht="15" thickBot="1" x14ac:dyDescent="0.4">
      <c r="A8" s="6"/>
      <c r="B8" s="30" t="s">
        <v>10</v>
      </c>
      <c r="C8" s="31"/>
      <c r="D8" s="32"/>
      <c r="E8" s="28" t="s">
        <v>11</v>
      </c>
      <c r="F8" s="29"/>
      <c r="G8" s="28" t="s">
        <v>12</v>
      </c>
      <c r="H8" s="29"/>
      <c r="I8" s="28" t="s">
        <v>13</v>
      </c>
      <c r="J8" s="29"/>
      <c r="K8" s="28" t="s">
        <v>14</v>
      </c>
      <c r="L8" s="29"/>
      <c r="M8" s="28" t="s">
        <v>15</v>
      </c>
      <c r="N8" s="29"/>
    </row>
    <row r="9" spans="1:14" ht="15" thickBot="1" x14ac:dyDescent="0.4">
      <c r="A9" s="6"/>
      <c r="B9" s="31"/>
      <c r="C9" s="31"/>
      <c r="D9" s="32"/>
      <c r="E9" s="19" t="s">
        <v>16</v>
      </c>
      <c r="F9" s="20">
        <v>0.2</v>
      </c>
      <c r="G9" s="21" t="s">
        <v>16</v>
      </c>
      <c r="H9" s="22">
        <v>0.5</v>
      </c>
      <c r="I9" s="21" t="s">
        <v>16</v>
      </c>
      <c r="J9" s="22">
        <v>0</v>
      </c>
      <c r="K9" s="21" t="s">
        <v>16</v>
      </c>
      <c r="L9" s="22">
        <v>-0.2</v>
      </c>
      <c r="M9" s="21" t="s">
        <v>16</v>
      </c>
      <c r="N9" s="23">
        <v>0.45</v>
      </c>
    </row>
    <row r="10" spans="1:14" ht="29" x14ac:dyDescent="0.35">
      <c r="A10" s="6"/>
      <c r="B10" s="11" t="s">
        <v>17</v>
      </c>
      <c r="C10" s="12" t="s">
        <v>18</v>
      </c>
      <c r="D10" s="24" t="s">
        <v>19</v>
      </c>
      <c r="E10" s="33">
        <f>+$D$3</f>
        <v>5000000</v>
      </c>
      <c r="F10" s="33"/>
      <c r="G10" s="33">
        <f>E21</f>
        <v>5906885</v>
      </c>
      <c r="H10" s="33"/>
      <c r="I10" s="33">
        <f t="shared" ref="I10" si="0">G21</f>
        <v>8735323.0461874995</v>
      </c>
      <c r="J10" s="33"/>
      <c r="K10" s="33">
        <f t="shared" ref="K10" si="1">I21</f>
        <v>8587434.0270155445</v>
      </c>
      <c r="L10" s="33"/>
      <c r="M10" s="33">
        <f t="shared" ref="M10" si="2">K21</f>
        <v>6739100.4893428003</v>
      </c>
      <c r="N10" s="33"/>
    </row>
    <row r="11" spans="1:14" ht="29" x14ac:dyDescent="0.35">
      <c r="A11" s="6"/>
      <c r="B11" s="11" t="s">
        <v>20</v>
      </c>
      <c r="C11" s="12" t="s">
        <v>21</v>
      </c>
      <c r="D11" s="24" t="s">
        <v>22</v>
      </c>
      <c r="E11" s="33">
        <f>E10*F9</f>
        <v>1000000</v>
      </c>
      <c r="F11" s="33"/>
      <c r="G11" s="33">
        <f>G10*H9</f>
        <v>2953442.5</v>
      </c>
      <c r="H11" s="33"/>
      <c r="I11" s="34">
        <f>I10*J9</f>
        <v>0</v>
      </c>
      <c r="J11" s="34"/>
      <c r="K11" s="34">
        <f>K10*L9</f>
        <v>-1717486.8054031089</v>
      </c>
      <c r="L11" s="34"/>
      <c r="M11" s="34">
        <f>M10*N9</f>
        <v>3032595.2202042602</v>
      </c>
      <c r="N11" s="34"/>
    </row>
    <row r="12" spans="1:14" ht="29" x14ac:dyDescent="0.35">
      <c r="A12" s="6"/>
      <c r="B12" s="11" t="s">
        <v>23</v>
      </c>
      <c r="C12" s="12" t="s">
        <v>24</v>
      </c>
      <c r="D12" s="24" t="s">
        <v>25</v>
      </c>
      <c r="E12" s="33">
        <f>E10+E11</f>
        <v>6000000</v>
      </c>
      <c r="F12" s="33"/>
      <c r="G12" s="33">
        <f>G10+G11</f>
        <v>8860327.5</v>
      </c>
      <c r="H12" s="33"/>
      <c r="I12" s="33">
        <f>I10+I11</f>
        <v>8735323.0461874995</v>
      </c>
      <c r="J12" s="33"/>
      <c r="K12" s="33">
        <f>K10+K11</f>
        <v>6869947.2216124358</v>
      </c>
      <c r="L12" s="33"/>
      <c r="M12" s="33">
        <f>M10+M11</f>
        <v>9771695.7095470615</v>
      </c>
      <c r="N12" s="33"/>
    </row>
    <row r="13" spans="1:14" x14ac:dyDescent="0.35">
      <c r="A13" s="6"/>
      <c r="B13" s="35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9"/>
    </row>
    <row r="14" spans="1:14" ht="29" x14ac:dyDescent="0.35">
      <c r="A14" s="6"/>
      <c r="B14" s="11" t="s">
        <v>26</v>
      </c>
      <c r="C14" s="12" t="s">
        <v>27</v>
      </c>
      <c r="D14" s="24" t="s">
        <v>28</v>
      </c>
      <c r="E14" s="40">
        <f>(E10+E12)/2</f>
        <v>5500000</v>
      </c>
      <c r="F14" s="31"/>
      <c r="G14" s="40">
        <f>(G10+G12)/2</f>
        <v>7383606.25</v>
      </c>
      <c r="H14" s="31"/>
      <c r="I14" s="40">
        <f>(I10+I12)/2</f>
        <v>8735323.0461874995</v>
      </c>
      <c r="J14" s="31"/>
      <c r="K14" s="40">
        <f>(K10+K12)/2</f>
        <v>7728690.6243139897</v>
      </c>
      <c r="L14" s="31"/>
      <c r="M14" s="40">
        <f>(M10+M12)/2</f>
        <v>8255398.0994449314</v>
      </c>
      <c r="N14" s="31"/>
    </row>
    <row r="15" spans="1:14" x14ac:dyDescent="0.35">
      <c r="A15" s="6"/>
      <c r="B15" s="35"/>
      <c r="C15" s="31"/>
      <c r="D15" s="31"/>
      <c r="E15" s="31"/>
      <c r="F15" s="31"/>
      <c r="G15" s="31"/>
      <c r="H15" s="31"/>
      <c r="I15" s="31"/>
      <c r="J15" s="31"/>
      <c r="K15" s="36"/>
      <c r="L15" s="37"/>
      <c r="M15" s="36"/>
      <c r="N15" s="38"/>
    </row>
    <row r="16" spans="1:14" x14ac:dyDescent="0.35">
      <c r="A16" s="6"/>
      <c r="B16" s="11" t="s">
        <v>29</v>
      </c>
      <c r="C16" s="12" t="s">
        <v>30</v>
      </c>
      <c r="D16" s="24" t="s">
        <v>31</v>
      </c>
      <c r="E16" s="42">
        <f>+E14*-$D$5</f>
        <v>-27500</v>
      </c>
      <c r="F16" s="43"/>
      <c r="G16" s="42">
        <f>+G14*-$D$5</f>
        <v>-36918.03125</v>
      </c>
      <c r="H16" s="43"/>
      <c r="I16" s="42">
        <f>+I14*-$D$5</f>
        <v>-43676.615230937496</v>
      </c>
      <c r="J16" s="43"/>
      <c r="K16" s="42">
        <f>+K14*-$D$5</f>
        <v>-38643.453121569946</v>
      </c>
      <c r="L16" s="43"/>
      <c r="M16" s="42">
        <f>+M14*-$D$5</f>
        <v>-41276.990497224659</v>
      </c>
      <c r="N16" s="43"/>
    </row>
    <row r="17" spans="1:14" x14ac:dyDescent="0.35">
      <c r="A17" s="6"/>
      <c r="B17" s="11" t="s">
        <v>8</v>
      </c>
      <c r="C17" s="12" t="s">
        <v>32</v>
      </c>
      <c r="D17" s="24" t="s">
        <v>33</v>
      </c>
      <c r="E17" s="41">
        <f>+E14*-$D$6</f>
        <v>-11000</v>
      </c>
      <c r="F17" s="31"/>
      <c r="G17" s="41">
        <f>+G14*-$D$6</f>
        <v>-14767.2125</v>
      </c>
      <c r="H17" s="31"/>
      <c r="I17" s="41">
        <f>+I14*-$D$6</f>
        <v>-17470.646092374998</v>
      </c>
      <c r="J17" s="31"/>
      <c r="K17" s="41">
        <f>+K14*-$D$6</f>
        <v>-15457.38124862798</v>
      </c>
      <c r="L17" s="31"/>
      <c r="M17" s="41">
        <f>+M14*-$D$6</f>
        <v>-16510.796198889864</v>
      </c>
      <c r="N17" s="31"/>
    </row>
    <row r="18" spans="1:14" x14ac:dyDescent="0.35">
      <c r="A18" s="6"/>
      <c r="B18" s="11" t="s">
        <v>34</v>
      </c>
      <c r="C18" s="12" t="s">
        <v>35</v>
      </c>
      <c r="D18" s="25" t="s">
        <v>36</v>
      </c>
      <c r="E18" s="33">
        <f>+(E14+E16+E17)*-$D$4</f>
        <v>-54615</v>
      </c>
      <c r="F18" s="33"/>
      <c r="G18" s="33">
        <f>+(G14+G16+G17)*-$D$4</f>
        <v>-73319.210062500002</v>
      </c>
      <c r="H18" s="33"/>
      <c r="I18" s="33">
        <f>+(I14+I16+I17)*-$D$4</f>
        <v>-86741.75784864185</v>
      </c>
      <c r="J18" s="33"/>
      <c r="K18" s="33">
        <f>+(K14+K16+K17)*-$D$4</f>
        <v>-76745.897899437914</v>
      </c>
      <c r="L18" s="33"/>
      <c r="M18" s="33">
        <f>+(M14+M16+M17)*-$D$4</f>
        <v>-81976.103127488168</v>
      </c>
      <c r="N18" s="33"/>
    </row>
    <row r="19" spans="1:14" ht="29" x14ac:dyDescent="0.35">
      <c r="A19" s="6"/>
      <c r="B19" s="11" t="s">
        <v>37</v>
      </c>
      <c r="C19" s="12" t="s">
        <v>38</v>
      </c>
      <c r="D19" s="25" t="s">
        <v>39</v>
      </c>
      <c r="E19" s="33">
        <f>+E16+E18+E17</f>
        <v>-93115</v>
      </c>
      <c r="F19" s="33"/>
      <c r="G19" s="33">
        <f t="shared" ref="G19" si="3">+G16+G18+G17</f>
        <v>-125004.4538125</v>
      </c>
      <c r="H19" s="33"/>
      <c r="I19" s="33">
        <f t="shared" ref="I19" si="4">+I16+I18+I17</f>
        <v>-147889.01917195437</v>
      </c>
      <c r="J19" s="33"/>
      <c r="K19" s="33">
        <f t="shared" ref="K19" si="5">+K16+K18+K17</f>
        <v>-130846.73226963585</v>
      </c>
      <c r="L19" s="33"/>
      <c r="M19" s="33">
        <f t="shared" ref="M19" si="6">+M16+M18+M17</f>
        <v>-139763.88982360269</v>
      </c>
      <c r="N19" s="33"/>
    </row>
    <row r="20" spans="1:14" x14ac:dyDescent="0.35">
      <c r="A20" s="6"/>
      <c r="B20" s="35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9"/>
    </row>
    <row r="21" spans="1:14" ht="43.5" x14ac:dyDescent="0.35">
      <c r="A21" s="6"/>
      <c r="B21" s="11" t="s">
        <v>40</v>
      </c>
      <c r="C21" s="12" t="s">
        <v>41</v>
      </c>
      <c r="D21" s="25" t="s">
        <v>42</v>
      </c>
      <c r="E21" s="33">
        <f>E12+E19</f>
        <v>5906885</v>
      </c>
      <c r="F21" s="33"/>
      <c r="G21" s="33">
        <f>G12+G19</f>
        <v>8735323.0461874995</v>
      </c>
      <c r="H21" s="33"/>
      <c r="I21" s="33">
        <f>I12+I19</f>
        <v>8587434.0270155445</v>
      </c>
      <c r="J21" s="33"/>
      <c r="K21" s="33">
        <f>K12+K19</f>
        <v>6739100.4893428003</v>
      </c>
      <c r="L21" s="33"/>
      <c r="M21" s="33">
        <f>M12+M19</f>
        <v>9631931.819723459</v>
      </c>
      <c r="N21" s="33"/>
    </row>
    <row r="22" spans="1:14" x14ac:dyDescent="0.35">
      <c r="A22" s="6"/>
      <c r="B22" s="11" t="s">
        <v>43</v>
      </c>
      <c r="C22" s="12" t="s">
        <v>44</v>
      </c>
      <c r="D22" s="25" t="s">
        <v>45</v>
      </c>
      <c r="E22" s="50">
        <f>((E21-E10)/E10)</f>
        <v>0.18137700000000001</v>
      </c>
      <c r="F22" s="51"/>
      <c r="G22" s="50">
        <f>((G21-G10)/G10)</f>
        <v>0.47883749999999992</v>
      </c>
      <c r="H22" s="51"/>
      <c r="I22" s="50">
        <f>((I21-I10)/I10)</f>
        <v>-1.693000000000008E-2</v>
      </c>
      <c r="J22" s="51"/>
      <c r="K22" s="50">
        <f>((K21-K10)/K10)</f>
        <v>-0.21523699999999993</v>
      </c>
      <c r="L22" s="51"/>
      <c r="M22" s="50">
        <f>((M21-M10)/M10)</f>
        <v>0.42926075000000019</v>
      </c>
      <c r="N22" s="51"/>
    </row>
    <row r="23" spans="1:14" x14ac:dyDescent="0.35">
      <c r="A23" s="6"/>
      <c r="B23" s="35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9"/>
    </row>
    <row r="24" spans="1:14" ht="15" thickBot="1" x14ac:dyDescent="0.4">
      <c r="A24" s="6"/>
      <c r="B24" s="26"/>
      <c r="C24" s="17"/>
      <c r="D24" s="16"/>
      <c r="E24" s="9"/>
      <c r="F24" s="9"/>
      <c r="G24" s="9"/>
      <c r="H24" s="9"/>
      <c r="I24" s="9"/>
      <c r="J24" s="9"/>
      <c r="K24" s="9"/>
      <c r="L24" s="9"/>
      <c r="M24" s="9"/>
      <c r="N24" s="15"/>
    </row>
    <row r="25" spans="1:14" ht="15" thickBot="1" x14ac:dyDescent="0.4">
      <c r="A25" s="44" t="s">
        <v>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</row>
    <row r="26" spans="1:14" ht="15" thickBot="1" x14ac:dyDescent="0.4">
      <c r="A26" s="27">
        <v>1</v>
      </c>
      <c r="B26" s="47" t="s">
        <v>47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/>
    </row>
  </sheetData>
  <mergeCells count="64">
    <mergeCell ref="A25:N25"/>
    <mergeCell ref="B26:N26"/>
    <mergeCell ref="E22:F22"/>
    <mergeCell ref="G22:H22"/>
    <mergeCell ref="I22:J22"/>
    <mergeCell ref="K22:L22"/>
    <mergeCell ref="M22:N22"/>
    <mergeCell ref="B23:N23"/>
    <mergeCell ref="B20:N20"/>
    <mergeCell ref="E21:F21"/>
    <mergeCell ref="G21:H21"/>
    <mergeCell ref="I21:J21"/>
    <mergeCell ref="K21:L21"/>
    <mergeCell ref="M21:N21"/>
    <mergeCell ref="E18:F18"/>
    <mergeCell ref="G18:H18"/>
    <mergeCell ref="I18:J18"/>
    <mergeCell ref="K18:L18"/>
    <mergeCell ref="M18:N18"/>
    <mergeCell ref="E19:F19"/>
    <mergeCell ref="G19:H19"/>
    <mergeCell ref="I19:J19"/>
    <mergeCell ref="K19:L19"/>
    <mergeCell ref="M19:N19"/>
    <mergeCell ref="E16:F16"/>
    <mergeCell ref="G16:H16"/>
    <mergeCell ref="I16:J16"/>
    <mergeCell ref="K16:L16"/>
    <mergeCell ref="M16:N16"/>
    <mergeCell ref="E17:F17"/>
    <mergeCell ref="G17:H17"/>
    <mergeCell ref="I17:J17"/>
    <mergeCell ref="K17:L17"/>
    <mergeCell ref="M17:N17"/>
    <mergeCell ref="B15:J15"/>
    <mergeCell ref="K15:L15"/>
    <mergeCell ref="M15:N15"/>
    <mergeCell ref="E12:F12"/>
    <mergeCell ref="G12:H12"/>
    <mergeCell ref="I12:J12"/>
    <mergeCell ref="K12:L12"/>
    <mergeCell ref="M12:N12"/>
    <mergeCell ref="B13:N13"/>
    <mergeCell ref="E14:F14"/>
    <mergeCell ref="G14:H14"/>
    <mergeCell ref="I14:J14"/>
    <mergeCell ref="K14:L14"/>
    <mergeCell ref="M14:N14"/>
    <mergeCell ref="E10:F10"/>
    <mergeCell ref="G10:H10"/>
    <mergeCell ref="I10:J10"/>
    <mergeCell ref="K10:L10"/>
    <mergeCell ref="M10:N10"/>
    <mergeCell ref="E11:F11"/>
    <mergeCell ref="G11:H11"/>
    <mergeCell ref="I11:J11"/>
    <mergeCell ref="K11:L11"/>
    <mergeCell ref="M11:N11"/>
    <mergeCell ref="M8:N8"/>
    <mergeCell ref="B8:D9"/>
    <mergeCell ref="E8:F8"/>
    <mergeCell ref="G8:H8"/>
    <mergeCell ref="I8:J8"/>
    <mergeCell ref="K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 Kyal</dc:creator>
  <cp:lastModifiedBy>Ritesh Chhaparia</cp:lastModifiedBy>
  <dcterms:created xsi:type="dcterms:W3CDTF">2015-06-05T18:17:20Z</dcterms:created>
  <dcterms:modified xsi:type="dcterms:W3CDTF">2026-02-06T12:03:50Z</dcterms:modified>
</cp:coreProperties>
</file>